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a0d51f3b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eout" sheetId="1" r:id="R95bf1749c053452e"/>
    <x:sheet xmlns:r="http://schemas.openxmlformats.org/officeDocument/2006/relationships" name="Stock" sheetId="2" r:id="R4556d8dccae04cca"/>
    <x:sheet xmlns:r="http://schemas.openxmlformats.org/officeDocument/2006/relationships" name="Payments" sheetId="3" r:id="Ref097169af9944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0.00"/>
    <x:numFmt numFmtId="201" formatCode="0"/>
    <x:numFmt numFmtId="202" formatCode="@"/>
    <x:numFmt numFmtId="203" formatCode="0.00"/>
  </x:numFmts>
  <x:fonts count="5">
    <x:font>
      <x:sz val="11"/>
      <x:name val="Carlito"/>
    </x:font>
    <x:font>
      <x:sz val="11"/>
      <x:color rgb="FF2C364E"/>
      <x:name val="Arial"/>
    </x:font>
    <x:font>
      <x:b/>
      <x:sz val="16"/>
      <x:color rgb="FF2C364E"/>
      <x:name val="Arial"/>
    </x:font>
    <x:font>
      <x:sz val="11"/>
      <x:color rgb="FF165AB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F"/>
      </x:patternFill>
    </x:fill>
    <x:fill>
      <x:patternFill patternType="solid">
        <x:fgColor rgb="FF2C364E"/>
      </x:patternFill>
    </x:fill>
    <x:fill>
      <x:patternFill patternType="solid">
        <x:fgColor rgb="FFECEE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8B2424"/>
      </x:font>
      <x:fill>
        <x:patternFill patternType="solid">
          <x:bgColor rgb="FFFFE1DE"/>
        </x:patternFill>
      </x:fill>
    </x:dxf>
    <x:dxf>
      <x:font>
        <x:b/>
        <x:color rgb="FF8B2424"/>
      </x:font>
      <x:fill>
        <x:patternFill patternType="solid">
          <x:bgColor rgb="FFFFE1DE"/>
        </x:patternFill>
      </x:fill>
    </x:dxf>
    <x:dxf>
      <x:font>
        <x:b/>
        <x:color rgb="FF8B2424"/>
      </x:font>
      <x:fill>
        <x:patternFill patternType="solid">
          <x:bgColor rgb="FFFFE1DE"/>
        </x:patternFill>
      </x:fill>
    </x:dxf>
    <x:dxf>
      <x:font>
        <x:b/>
        <x:color rgb="FF8B2424"/>
      </x:font>
      <x:fill>
        <x:patternFill patternType="solid">
          <x:bgColor rgb="FFFFE1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2cf6d0184420f" /><Relationship Type="http://schemas.openxmlformats.org/officeDocument/2006/relationships/theme" Target="/xl/theme/theme1.xml" Id="R4bf6fbc23fc84480" /><Relationship Type="http://schemas.openxmlformats.org/officeDocument/2006/relationships/sharedStrings" Target="/xl/sharedStrings.xml" Id="R6a7d2a2061a146ee" /><Relationship Type="http://schemas.openxmlformats.org/officeDocument/2006/relationships/worksheet" Target="/xl/worksheets/sheet1.xml" Id="R95bf1749c053452e" /><Relationship Type="http://schemas.openxmlformats.org/officeDocument/2006/relationships/worksheet" Target="/xl/worksheets/sheet2.xml" Id="R4556d8dccae04cca" /><Relationship Type="http://schemas.openxmlformats.org/officeDocument/2006/relationships/worksheet" Target="/xl/worksheets/sheet3.xml" Id="Ref097169af99441d" /></Relationships>
</file>

<file path=xl/tables/table1.xml><?xml version="1.0" encoding="utf-8"?>
<x:table xmlns:x="http://schemas.openxmlformats.org/spreadsheetml/2006/main" id="1" name="StockCloseout" displayName="StockCloseout" ref="A7:P12" headerRowCount="1" totalsRowCount="0" totalsRowShown="0">
  <x:tableColumns count="16">
    <x:tableColumn id="1" name="SKU"/>
    <x:tableColumn id="2" name="Product"/>
    <x:tableColumn id="3" name="Opening units"/>
    <x:tableColumn id="4" name="Added units"/>
    <x:tableColumn id="5" name="Sold units"/>
    <x:tableColumn id="6" name="Sellable returns"/>
    <x:tableColumn id="7" name="Damaged units"/>
    <x:tableColumn id="8" name="Counted closing"/>
    <x:tableColumn id="9" name="Unit price"/>
    <x:tableColumn id="10" name="Discount total"/>
    <x:tableColumn id="11" name="Refund total"/>
    <x:tableColumn id="12" name="Expected closing"/>
    <x:tableColumn id="13" name="Count difference"/>
    <x:tableColumn id="14" name="Sales money"/>
    <x:tableColumn id="15" name="Input status"/>
    <x:tableColumn id="16" name="Count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66556607877487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25" hidden="0" customWidth="1"/>
    <x:col min="3" max="3" width="18" hidden="0" customWidth="1"/>
    <x:col min="4" max="4" width="60" hidden="0" customWidth="1"/>
    <x:col min="5" max="5" width="18" hidden="0" customWidth="1"/>
    <x:col min="6" max="6" width="1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Craft Market Closeout</x:v>
      </x:c>
      <x:c r="B2" s="2"/>
      <x:c r="C2" s="2"/>
      <x:c r="D2" s="2"/>
      <x:c r="E2" s="2"/>
      <x:c r="F2" s="2"/>
    </x:row>
    <x:row r="3" ht="25" customHeight="1">
      <x:c r="A3" s="2" t="str">
        <x:v>Currency</x:v>
      </x:c>
      <x:c r="B3" s="5" t="str">
        <x:v>USD</x:v>
      </x:c>
      <x:c r="C3" s="2"/>
      <x:c r="D3" s="2" t="str">
        <x:v>One currency. No conversion.</x:v>
      </x:c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25" customHeight="1">
      <x:c r="A5" s="2" t="str">
        <x:v>Rows needing input</x:v>
      </x:c>
      <x:c r="B5" s="7" t="n">
        <x:f>COUNTIFS('Stock'!O8:O12,"Check missing / duplicate input")+COUNTIFS('Stock'!O8:O12,"Check amounts / units")</x:f>
        <x:v>0</x:v>
      </x:c>
      <x:c r="C5" s="2"/>
      <x:c r="D5" s="2" t="str">
        <x:v>Fill every yellow numeric cell on used rows; use 0 for none.</x:v>
      </x:c>
      <x:c r="E5" s="2"/>
      <x:c r="F5" s="2"/>
    </x:row>
    <x:row r="6" ht="25" customHeight="1">
      <x:c r="A6" s="2" t="str">
        <x:v>Stock count differences</x:v>
      </x:c>
      <x:c r="B6" s="7" t="n">
        <x:f>COUNTIFS('Stock'!P8:P12,"Count differs")</x:f>
        <x:v>2</x:v>
      </x:c>
      <x:c r="C6" s="2"/>
      <x:c r="D6" s="2" t="str">
        <x:v>Positive stock difference = more counted than expected.</x:v>
      </x:c>
      <x:c r="E6" s="2"/>
      <x:c r="F6" s="2"/>
    </x:row>
    <x:row r="7" ht="25" customHeight="1">
      <x:c r="A7" s="2"/>
      <x:c r="B7" s="2"/>
      <x:c r="C7" s="2"/>
      <x:c r="D7" s="2"/>
      <x:c r="E7" s="2"/>
      <x:c r="F7" s="2"/>
    </x:row>
    <x:row r="8" ht="25" customHeight="1">
      <x:c r="A8" s="2" t="str">
        <x:v>Recorded sales after discounts / refunds</x:v>
      </x:c>
      <x:c r="B8" s="6" t="n">
        <x:f>IF(B5&gt;0,"Check stock inputs",IF(COUNTA('Stock'!A8:A12)=0,"Add a stock row",SUM('Stock'!N8:N12)))</x:f>
        <x:v>136</x:v>
      </x:c>
      <x:c r="C8" s="2"/>
      <x:c r="D8" s="2"/>
      <x:c r="E8" s="2"/>
      <x:c r="F8" s="2"/>
    </x:row>
    <x:row r="9" ht="25" customHeight="1">
      <x:c r="A9" s="2" t="str">
        <x:v>Recorded net payments</x:v>
      </x:c>
      <x:c r="B9" s="6" t="n">
        <x:f>'Payments'!B14</x:f>
        <x:v>132</x:v>
      </x:c>
      <x:c r="C9" s="2"/>
      <x:c r="D9" s="2"/>
      <x:c r="E9" s="2"/>
      <x:c r="F9" s="2"/>
    </x:row>
    <x:row r="10" ht="25" customHeight="1">
      <x:c r="A10" s="2" t="str">
        <x:v>Payment difference: payments − sales</x:v>
      </x:c>
      <x:c r="B10" s="6" t="n">
        <x:f>IF(AND(ISNUMBER(B8),ISNUMBER(B9)),ROUND(B9-B8,2),"Complete inputs")</x:f>
        <x:v>-4</x:v>
      </x:c>
      <x:c r="C10" s="2"/>
      <x:c r="D10" s="2" t="str">
        <x:v>Zero means totals agree; not proof every sale was recorded.</x:v>
      </x:c>
      <x:c r="E10" s="2"/>
      <x:c r="F10" s="2"/>
    </x:row>
    <x:row r="11" ht="25" customHeight="1">
      <x:c r="A11" s="2"/>
      <x:c r="B11" s="6"/>
      <x:c r="C11" s="2"/>
      <x:c r="D11" s="2"/>
      <x:c r="E11" s="2"/>
      <x:c r="F11" s="2"/>
    </x:row>
    <x:row r="12" ht="25" customHeight="1">
      <x:c r="A12" s="2" t="str">
        <x:v>Direct event costs</x:v>
      </x:c>
      <x:c r="B12" s="6" t="n">
        <x:f>'Payments'!B30</x:f>
        <x:v>45</x:v>
      </x:c>
      <x:c r="C12" s="2"/>
      <x:c r="D12" s="2"/>
      <x:c r="E12" s="2"/>
      <x:c r="F12" s="2"/>
    </x:row>
    <x:row r="13" ht="25" customHeight="1">
      <x:c r="A13" s="2" t="str">
        <x:v>Money remaining after direct costs</x:v>
      </x:c>
      <x:c r="B13" s="6" t="n">
        <x:f>IF(AND(ISNUMBER(B8),ISNUMBER(B12)),ROUND(B8-B12,2),"Complete inputs")</x:f>
        <x:v>91</x:v>
      </x:c>
      <x:c r="C13" s="2"/>
      <x:c r="D13" s="2" t="str">
        <x:v>Excludes tax, labour, overhead and unrecorded costs.</x:v>
      </x:c>
      <x:c r="E13" s="2"/>
      <x:c r="F13" s="2"/>
    </x:row>
    <x:row r="14" ht="25" customHeight="1">
      <x:c r="A14" s="2"/>
      <x:c r="B14" s="6"/>
      <x:c r="C14" s="2"/>
      <x:c r="D14" s="2"/>
      <x:c r="E14" s="2"/>
      <x:c r="F14" s="2"/>
    </x:row>
    <x:row r="15" ht="25" customHeight="1">
      <x:c r="A15" s="2" t="str">
        <x:v>Expected cash at close</x:v>
      </x:c>
      <x:c r="B15" s="6" t="n">
        <x:f>'Payments'!B7</x:f>
        <x:v>68</x:v>
      </x:c>
      <x:c r="C15" s="2"/>
      <x:c r="D15" s="2"/>
      <x:c r="E15" s="2"/>
      <x:c r="F15" s="2"/>
    </x:row>
    <x:row r="16" ht="25" customHeight="1">
      <x:c r="A16" s="2" t="str">
        <x:v>Actual counted cash</x:v>
      </x:c>
      <x:c r="B16" s="6" t="n">
        <x:f>IF(ISNUMBER('Payments'!B6),'Payments'!B6,"Enter cash count")</x:f>
        <x:v>68</x:v>
      </x:c>
      <x:c r="C16" s="2"/>
      <x:c r="D16" s="2"/>
      <x:c r="E16" s="2"/>
      <x:c r="F16" s="2"/>
    </x:row>
    <x:row r="17" ht="25" customHeight="1">
      <x:c r="A17" s="2" t="str">
        <x:v>Cash difference: actual − expected</x:v>
      </x:c>
      <x:c r="B17" s="6" t="n">
        <x:f>'Payments'!B8</x:f>
        <x:v>0</x:v>
      </x:c>
      <x:c r="C17" s="2"/>
      <x:c r="D17" s="2" t="str">
        <x:v>Opening float and cash-paid costs are included.</x:v>
      </x:c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"/>
      <x:c r="B20" s="2"/>
      <x:c r="C20" s="2"/>
      <x:c r="D20" s="2" t="str">
        <x:v>1. Stock: record movements, count remaining items.</x:v>
      </x:c>
      <x:c r="E20" s="2"/>
      <x:c r="F20" s="2"/>
    </x:row>
    <x:row r="21" ht="25" customHeight="1">
      <x:c r="A21" s="2"/>
      <x:c r="B21" s="2"/>
      <x:c r="C21" s="2"/>
      <x:c r="D21" s="2" t="str">
        <x:v>2. Payments: enter net receipts, costs and cash count.</x:v>
      </x:c>
      <x:c r="E21" s="2"/>
      <x:c r="F21" s="2"/>
    </x:row>
    <x:row r="22" ht="25" customHeight="1">
      <x:c r="A22" s="2"/>
      <x:c r="B22" s="2"/>
      <x:c r="C22" s="2"/>
      <x:c r="D22" s="2" t="str">
        <x:v>3. Resolve missing inputs and count/payment differences.</x:v>
      </x:c>
      <x:c r="E22" s="2"/>
      <x:c r="F22" s="2"/>
    </x:row>
    <x:row r="23" ht="25" customHeight="1">
      <x:c r="A23" s="2"/>
      <x:c r="B23" s="2"/>
      <x:c r="C23" s="2"/>
      <x:c r="D23" s="2" t="str">
        <x:v>Save a copy for each event. Value Addition 0.1.0.</x:v>
      </x:c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23" hidden="0" customWidth="1"/>
    <x:col min="16" max="16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Stock closeout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 t="str">
        <x:v>5 products. Yellow cells: enter data. Grey cells: formulas.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 t="str">
        <x:v>Returns = units back in sellable stock. Put money refunds in Refunds.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" customHeight="1">
      <x:c r="A5" s="2" t="str">
        <x:v>Sold = gross units sold, including a resold return. Damage is removed stock.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4" customHeight="1">
      <x:c r="A7" s="11" t="str">
        <x:v>SKU</x:v>
      </x:c>
      <x:c r="B7" s="11" t="str">
        <x:v>Product</x:v>
      </x:c>
      <x:c r="C7" s="11" t="str">
        <x:v>Opening units</x:v>
      </x:c>
      <x:c r="D7" s="11" t="str">
        <x:v>Added units</x:v>
      </x:c>
      <x:c r="E7" s="11" t="str">
        <x:v>Sold units</x:v>
      </x:c>
      <x:c r="F7" s="11" t="str">
        <x:v>Sellable returns</x:v>
      </x:c>
      <x:c r="G7" s="11" t="str">
        <x:v>Damaged units</x:v>
      </x:c>
      <x:c r="H7" s="11" t="str">
        <x:v>Counted closing</x:v>
      </x:c>
      <x:c r="I7" s="11" t="str">
        <x:v>Unit price</x:v>
      </x:c>
      <x:c r="J7" s="11" t="str">
        <x:v>Discount total</x:v>
      </x:c>
      <x:c r="K7" s="11" t="str">
        <x:v>Refund total</x:v>
      </x:c>
      <x:c r="L7" s="11" t="str">
        <x:v>Expected closing</x:v>
      </x:c>
      <x:c r="M7" s="11" t="str">
        <x:v>Count difference</x:v>
      </x:c>
      <x:c r="N7" s="11" t="str">
        <x:v>Sales money</x:v>
      </x:c>
      <x:c r="O7" s="11" t="str">
        <x:v>Input status</x:v>
      </x:c>
      <x:c r="P7" s="11" t="str">
        <x:v>Count status</x:v>
      </x:c>
    </x:row>
    <x:row r="8" ht="36" customHeight="1">
      <x:c r="A8" s="13" t="str">
        <x:v>BK-01</x:v>
      </x:c>
      <x:c r="B8" s="13" t="str">
        <x:v>Bookmarks</x:v>
      </x:c>
      <x:c r="C8" s="14" t="n">
        <x:v>20</x:v>
      </x:c>
      <x:c r="D8" s="14" t="n">
        <x:v>5</x:v>
      </x:c>
      <x:c r="E8" s="14" t="n">
        <x:v>12</x:v>
      </x:c>
      <x:c r="F8" s="14" t="n">
        <x:v>1</x:v>
      </x:c>
      <x:c r="G8" s="14" t="n">
        <x:v>1</x:v>
      </x:c>
      <x:c r="H8" s="14" t="n">
        <x:v>12</x:v>
      </x:c>
      <x:c r="I8" s="15" t="n">
        <x:v>6</x:v>
      </x:c>
      <x:c r="J8" s="15" t="n">
        <x:v>2</x:v>
      </x:c>
      <x:c r="K8" s="15" t="n">
        <x:v>6</x:v>
      </x:c>
      <x:c r="L8" s="12" t="n">
        <x:f>IF(O8="Ready",C8+D8-E8+F8-G8,"")</x:f>
        <x:v>13</x:v>
      </x:c>
      <x:c r="M8" s="12" t="n">
        <x:f>IF(O8="Ready",H8-L8,"")</x:f>
        <x:v>-1</x:v>
      </x:c>
      <x:c r="N8" s="16" t="n">
        <x:f>IF(O8="Ready",ROUND(E8*I8-J8-K8,2),"")</x:f>
        <x:v>64</x:v>
      </x:c>
      <x:c r="O8" s="17" t="str">
        <x:f>IF(COUNTA(A8:K8)=0,"",IF(OR(A8="",B8="",COUNTIFS($A$8:$A$12,A8)&lt;&gt;1,COUNT(C8:K8)&lt;&gt;9),"Check missing / duplicate input",IF(OR(NOT(ISNUMBER(C8)),NOT(ISNUMBER(D8)),NOT(ISNUMBER(E8)),NOT(ISNUMBER(F8)),NOT(ISNUMBER(G8)),NOT(ISNUMBER(H8)),NOT(ISNUMBER(I8)),NOT(ISNUMBER(J8)),NOT(ISNUMBER(K8)),C8&lt;0,D8&lt;0,E8&lt;0,F8&lt;0,G8&lt;0,H8&lt;0,I8&lt;0,J8&lt;0,K8&lt;0,MOD(C8,1)&lt;&gt;0,MOD(D8,1)&lt;&gt;0,MOD(E8,1)&lt;&gt;0,MOD(F8,1)&lt;&gt;0,MOD(G8,1)&lt;&gt;0,MOD(H8,1)&lt;&gt;0,ROUND(I8,2)&lt;&gt;I8,ROUND(J8,2)&lt;&gt;J8,ROUND(K8,2)&lt;&gt;K8,F8&gt;E8,C8+D8-E8+F8-G8&lt;0,J8&gt;ROUND(E8*I8,2),K8&gt;ROUND(E8*I8-J8,2)),"Check amounts / units","Ready")))</x:f>
        <x:v>Ready</x:v>
      </x:c>
      <x:c r="P8" s="17" t="str">
        <x:f>IF(O8="Ready",IF(M8=0,"Matched","Count differs"),"")</x:f>
        <x:v>Count differs</x:v>
      </x:c>
    </x:row>
    <x:row r="9" ht="36" customHeight="1">
      <x:c r="A9" s="13" t="str">
        <x:v>LP-02</x:v>
      </x:c>
      <x:c r="B9" s="13" t="str">
        <x:v>Linen pouches</x:v>
      </x:c>
      <x:c r="C9" s="14" t="n">
        <x:v>10</x:v>
      </x:c>
      <x:c r="D9" s="14" t="n">
        <x:v>0</x:v>
      </x:c>
      <x:c r="E9" s="14" t="n">
        <x:v>4</x:v>
      </x:c>
      <x:c r="F9" s="14" t="n">
        <x:v>0</x:v>
      </x:c>
      <x:c r="G9" s="14" t="n">
        <x:v>0</x:v>
      </x:c>
      <x:c r="H9" s="14" t="n">
        <x:v>5</x:v>
      </x:c>
      <x:c r="I9" s="15" t="n">
        <x:v>18</x:v>
      </x:c>
      <x:c r="J9" s="15" t="n">
        <x:v>0</x:v>
      </x:c>
      <x:c r="K9" s="15" t="n">
        <x:v>0</x:v>
      </x:c>
      <x:c r="L9" s="12" t="n">
        <x:f>IF(O9="Ready",C9+D9-E9+F9-G9,"")</x:f>
        <x:v>6</x:v>
      </x:c>
      <x:c r="M9" s="12" t="n">
        <x:f>IF(O9="Ready",H9-L9,"")</x:f>
        <x:v>-1</x:v>
      </x:c>
      <x:c r="N9" s="16" t="n">
        <x:f>IF(O9="Ready",ROUND(E9*I9-J9-K9,2),"")</x:f>
        <x:v>72</x:v>
      </x:c>
      <x:c r="O9" s="17" t="str">
        <x:f>IF(COUNTA(A9:K9)=0,"",IF(OR(A9="",B9="",COUNTIFS($A$8:$A$12,A9)&lt;&gt;1,COUNT(C9:K9)&lt;&gt;9),"Check missing / duplicate input",IF(OR(NOT(ISNUMBER(C9)),NOT(ISNUMBER(D9)),NOT(ISNUMBER(E9)),NOT(ISNUMBER(F9)),NOT(ISNUMBER(G9)),NOT(ISNUMBER(H9)),NOT(ISNUMBER(I9)),NOT(ISNUMBER(J9)),NOT(ISNUMBER(K9)),C9&lt;0,D9&lt;0,E9&lt;0,F9&lt;0,G9&lt;0,H9&lt;0,I9&lt;0,J9&lt;0,K9&lt;0,MOD(C9,1)&lt;&gt;0,MOD(D9,1)&lt;&gt;0,MOD(E9,1)&lt;&gt;0,MOD(F9,1)&lt;&gt;0,MOD(G9,1)&lt;&gt;0,MOD(H9,1)&lt;&gt;0,ROUND(I9,2)&lt;&gt;I9,ROUND(J9,2)&lt;&gt;J9,ROUND(K9,2)&lt;&gt;K9,F9&gt;E9,C9+D9-E9+F9-G9&lt;0,J9&gt;ROUND(E9*I9,2),K9&gt;ROUND(E9*I9-J9,2)),"Check amounts / units","Ready")))</x:f>
        <x:v>Ready</x:v>
      </x:c>
      <x:c r="P9" s="17" t="str">
        <x:f>IF(O9="Ready",IF(M9=0,"Matched","Count differs"),"")</x:f>
        <x:v>Count differs</x:v>
      </x:c>
    </x:row>
    <x:row r="10" ht="36" customHeight="1">
      <x:c r="A10" s="13" t="str">
        <x:v>GS-03</x:v>
      </x:c>
      <x:c r="B10" s="13" t="str">
        <x:v>Gift sets</x:v>
      </x:c>
      <x:c r="C10" s="14" t="n">
        <x:v>6</x:v>
      </x:c>
      <x:c r="D10" s="14" t="n">
        <x:v>0</x:v>
      </x:c>
      <x:c r="E10" s="14" t="n">
        <x:v>0</x:v>
      </x:c>
      <x:c r="F10" s="14" t="n">
        <x:v>0</x:v>
      </x:c>
      <x:c r="G10" s="14" t="n">
        <x:v>0</x:v>
      </x:c>
      <x:c r="H10" s="14" t="n">
        <x:v>6</x:v>
      </x:c>
      <x:c r="I10" s="15" t="n">
        <x:v>24</x:v>
      </x:c>
      <x:c r="J10" s="15" t="n">
        <x:v>0</x:v>
      </x:c>
      <x:c r="K10" s="15" t="n">
        <x:v>0</x:v>
      </x:c>
      <x:c r="L10" s="12" t="n">
        <x:f>IF(O10="Ready",C10+D10-E10+F10-G10,"")</x:f>
        <x:v>6</x:v>
      </x:c>
      <x:c r="M10" s="12" t="n">
        <x:f>IF(O10="Ready",H10-L10,"")</x:f>
        <x:v>0</x:v>
      </x:c>
      <x:c r="N10" s="16" t="n">
        <x:f>IF(O10="Ready",ROUND(E10*I10-J10-K10,2),"")</x:f>
        <x:v>0</x:v>
      </x:c>
      <x:c r="O10" s="17" t="str">
        <x:f>IF(COUNTA(A10:K10)=0,"",IF(OR(A10="",B10="",COUNTIFS($A$8:$A$12,A10)&lt;&gt;1,COUNT(C10:K10)&lt;&gt;9),"Check missing / duplicate input",IF(OR(NOT(ISNUMBER(C10)),NOT(ISNUMBER(D10)),NOT(ISNUMBER(E10)),NOT(ISNUMBER(F10)),NOT(ISNUMBER(G10)),NOT(ISNUMBER(H10)),NOT(ISNUMBER(I10)),NOT(ISNUMBER(J10)),NOT(ISNUMBER(K10)),C10&lt;0,D10&lt;0,E10&lt;0,F10&lt;0,G10&lt;0,H10&lt;0,I10&lt;0,J10&lt;0,K10&lt;0,MOD(C10,1)&lt;&gt;0,MOD(D10,1)&lt;&gt;0,MOD(E10,1)&lt;&gt;0,MOD(F10,1)&lt;&gt;0,MOD(G10,1)&lt;&gt;0,MOD(H10,1)&lt;&gt;0,ROUND(I10,2)&lt;&gt;I10,ROUND(J10,2)&lt;&gt;J10,ROUND(K10,2)&lt;&gt;K10,F10&gt;E10,C10+D10-E10+F10-G10&lt;0,J10&gt;ROUND(E10*I10,2),K10&gt;ROUND(E10*I10-J10,2)),"Check amounts / units","Ready")))</x:f>
        <x:v>Ready</x:v>
      </x:c>
      <x:c r="P10" s="17" t="str">
        <x:f>IF(O10="Ready",IF(M10=0,"Matched","Count differs"),"")</x:f>
        <x:v>Matched</x:v>
      </x:c>
    </x:row>
    <x:row r="11" ht="36" customHeight="1">
      <x:c r="A11" s="13"/>
      <x:c r="B11" s="13"/>
      <x:c r="C11" s="14"/>
      <x:c r="D11" s="14"/>
      <x:c r="E11" s="14"/>
      <x:c r="F11" s="14"/>
      <x:c r="G11" s="14"/>
      <x:c r="H11" s="14"/>
      <x:c r="I11" s="15"/>
      <x:c r="J11" s="15"/>
      <x:c r="K11" s="15"/>
      <x:c r="L11" s="12" t="str">
        <x:f>IF(O11="Ready",C11+D11-E11+F11-G11,"")</x:f>
      </x:c>
      <x:c r="M11" s="12" t="str">
        <x:f>IF(O11="Ready",H11-L11,"")</x:f>
      </x:c>
      <x:c r="N11" s="16" t="str">
        <x:f>IF(O11="Ready",ROUND(E11*I11-J11-K11,2),"")</x:f>
      </x:c>
      <x:c r="O11" s="17" t="str">
        <x:f>IF(COUNTA(A11:K11)=0,"",IF(OR(A11="",B11="",COUNTIFS($A$8:$A$12,A11)&lt;&gt;1,COUNT(C11:K11)&lt;&gt;9),"Check missing / duplicate input",IF(OR(NOT(ISNUMBER(C11)),NOT(ISNUMBER(D11)),NOT(ISNUMBER(E11)),NOT(ISNUMBER(F11)),NOT(ISNUMBER(G11)),NOT(ISNUMBER(H11)),NOT(ISNUMBER(I11)),NOT(ISNUMBER(J11)),NOT(ISNUMBER(K11)),C11&lt;0,D11&lt;0,E11&lt;0,F11&lt;0,G11&lt;0,H11&lt;0,I11&lt;0,J11&lt;0,K11&lt;0,MOD(C11,1)&lt;&gt;0,MOD(D11,1)&lt;&gt;0,MOD(E11,1)&lt;&gt;0,MOD(F11,1)&lt;&gt;0,MOD(G11,1)&lt;&gt;0,MOD(H11,1)&lt;&gt;0,ROUND(I11,2)&lt;&gt;I11,ROUND(J11,2)&lt;&gt;J11,ROUND(K11,2)&lt;&gt;K11,F11&gt;E11,C11+D11-E11+F11-G11&lt;0,J11&gt;ROUND(E11*I11,2),K11&gt;ROUND(E11*I11-J11,2)),"Check amounts / units","Ready")))</x:f>
      </x:c>
      <x:c r="P11" s="17" t="str">
        <x:f>IF(O11="Ready",IF(M11=0,"Matched","Count differs"),"")</x:f>
      </x:c>
    </x:row>
    <x:row r="12" ht="36" customHeight="1">
      <x:c r="A12" s="13"/>
      <x:c r="B12" s="13"/>
      <x:c r="C12" s="14"/>
      <x:c r="D12" s="14"/>
      <x:c r="E12" s="14"/>
      <x:c r="F12" s="14"/>
      <x:c r="G12" s="14"/>
      <x:c r="H12" s="14"/>
      <x:c r="I12" s="15"/>
      <x:c r="J12" s="15"/>
      <x:c r="K12" s="15"/>
      <x:c r="L12" s="12" t="str">
        <x:f>IF(O12="Ready",C12+D12-E12+F12-G12,"")</x:f>
      </x:c>
      <x:c r="M12" s="12" t="str">
        <x:f>IF(O12="Ready",H12-L12,"")</x:f>
      </x:c>
      <x:c r="N12" s="16" t="str">
        <x:f>IF(O12="Ready",ROUND(E12*I12-J12-K12,2),"")</x:f>
      </x:c>
      <x:c r="O12" s="17" t="str">
        <x:f>IF(COUNTA(A12:K12)=0,"",IF(OR(A12="",B12="",COUNTIFS($A$8:$A$12,A12)&lt;&gt;1,COUNT(C12:K12)&lt;&gt;9),"Check missing / duplicate input",IF(OR(NOT(ISNUMBER(C12)),NOT(ISNUMBER(D12)),NOT(ISNUMBER(E12)),NOT(ISNUMBER(F12)),NOT(ISNUMBER(G12)),NOT(ISNUMBER(H12)),NOT(ISNUMBER(I12)),NOT(ISNUMBER(J12)),NOT(ISNUMBER(K12)),C12&lt;0,D12&lt;0,E12&lt;0,F12&lt;0,G12&lt;0,H12&lt;0,I12&lt;0,J12&lt;0,K12&lt;0,MOD(C12,1)&lt;&gt;0,MOD(D12,1)&lt;&gt;0,MOD(E12,1)&lt;&gt;0,MOD(F12,1)&lt;&gt;0,MOD(G12,1)&lt;&gt;0,MOD(H12,1)&lt;&gt;0,ROUND(I12,2)&lt;&gt;I12,ROUND(J12,2)&lt;&gt;J12,ROUND(K12,2)&lt;&gt;K12,F12&gt;E12,C12+D12-E12+F12-G12&lt;0,J12&gt;ROUND(E12*I12,2),K12&gt;ROUND(E12*I12-J12,2)),"Check amounts / units","Ready")))</x:f>
      </x:c>
      <x:c r="P12" s="17" t="str">
        <x:f>IF(O12="Ready",IF(M12=0,"Matched","Count differs"),"")</x:f>
      </x:c>
    </x:row>
  </x:sheetData>
  <x:conditionalFormatting sqref="O8:O12">
    <x:cfRule type="containsText" dxfId="0" priority="1" operator="containsText" text="Check"/>
  </x:conditionalFormatting>
  <x:conditionalFormatting sqref="P8:P12">
    <x:cfRule type="containsText" dxfId="1" priority="2" operator="containsText" text="Count differs"/>
  </x:conditionalFormatting>
  <x:dataValidations count="1">
    <x:dataValidation type="whole" operator="between" sqref="C8:H12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66556607877487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3" hidden="0" customWidth="1"/>
    <x:col min="3" max="3" width="28" hidden="0" customWidth="1"/>
    <x:col min="4" max="4" width="28" hidden="0" customWidth="1"/>
    <x:col min="5" max="5" width="18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Payments and event costs</x:v>
      </x:c>
      <x:c r="B2" s="2"/>
      <x:c r="C2" s="2"/>
      <x:c r="D2" s="2"/>
      <x:c r="E2" s="2"/>
    </x:row>
    <x:row r="3" ht="25" customHeight="1">
      <x:c r="A3" s="2" t="str">
        <x:v>Net receipts include customer refunds. Enter 0 for no activity.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2" t="str">
        <x:v>Opening cash float</x:v>
      </x:c>
      <x:c r="B5" s="15" t="n">
        <x:v>40</x:v>
      </x:c>
      <x:c r="C5" s="2"/>
      <x:c r="D5" s="2"/>
      <x:c r="E5" s="2"/>
    </x:row>
    <x:row r="6" ht="25" customHeight="1">
      <x:c r="A6" s="2" t="str">
        <x:v>Actual closing cash count</x:v>
      </x:c>
      <x:c r="B6" s="15" t="n">
        <x:v>68</x:v>
      </x:c>
      <x:c r="C6" s="2"/>
      <x:c r="D6" s="2"/>
      <x:c r="E6" s="2"/>
    </x:row>
    <x:row r="7" ht="25" customHeight="1">
      <x:c r="A7" s="2" t="str">
        <x:v>Expected closing cash</x:v>
      </x:c>
      <x:c r="B7" s="18" t="n">
        <x:f>IF(OR(C11&lt;&gt;"Ready",COUNTIFS(D19:D28,"Check missing input")+COUNTIFS(D19:D28,"Check amounts")&gt;0,NOT(ISNUMBER(B5))),"Complete cash inputs",IF(OR(B5&lt;0,ROUND(B5,2)&lt;&gt;B5),"Check opening float",ROUND(B5+B11-SUM(C19:C28),2)))</x:f>
        <x:v>68</x:v>
      </x:c>
      <x:c r="C7" s="2"/>
      <x:c r="D7" s="2"/>
      <x:c r="E7" s="2"/>
    </x:row>
    <x:row r="8" ht="25" customHeight="1">
      <x:c r="A8" s="2" t="str">
        <x:v>Actual − expected cash</x:v>
      </x:c>
      <x:c r="B8" s="18" t="n">
        <x:f>IF(OR(NOT(ISNUMBER(B7)),NOT(ISNUMBER(B6))),"Complete cash inputs",IF(OR(B6&lt;0,ROUND(B6,2)&lt;&gt;B6),"Check cash count",ROUND(B6-B7,2)))</x:f>
        <x:v>0</x:v>
      </x:c>
      <x:c r="C8" s="2"/>
      <x:c r="D8" s="2"/>
      <x:c r="E8" s="2"/>
    </x:row>
    <x:row r="9" ht="25" customHeight="1">
      <x:c r="A9" s="2"/>
      <x:c r="B9" s="18"/>
      <x:c r="C9" s="2"/>
      <x:c r="D9" s="2"/>
      <x:c r="E9" s="2"/>
    </x:row>
    <x:row r="10" ht="44" customHeight="1">
      <x:c r="A10" s="11" t="str">
        <x:v>Method</x:v>
      </x:c>
      <x:c r="B10" s="19" t="str">
        <x:v>Net received</x:v>
      </x:c>
      <x:c r="C10" s="11" t="str">
        <x:v>Input status</x:v>
      </x:c>
      <x:c r="D10" s="2"/>
      <x:c r="E10" s="2"/>
    </x:row>
    <x:row r="11" ht="25" customHeight="1">
      <x:c r="A11" s="2" t="str">
        <x:v>Cash</x:v>
      </x:c>
      <x:c r="B11" s="15" t="n">
        <x:v>48</x:v>
      </x:c>
      <x:c r="C11" s="2" t="str">
        <x:f>IF(NOT(ISNUMBER(B11)),"Enter amount",IF(OR(B11&lt;0,ROUND(B11,2)&lt;&gt;B11),"Check amount","Ready"))</x:f>
        <x:v>Ready</x:v>
      </x:c>
      <x:c r="D11" s="2"/>
      <x:c r="E11" s="2"/>
    </x:row>
    <x:row r="12" ht="25" customHeight="1">
      <x:c r="A12" s="2" t="str">
        <x:v>Card</x:v>
      </x:c>
      <x:c r="B12" s="15" t="n">
        <x:v>84</x:v>
      </x:c>
      <x:c r="C12" s="2" t="str">
        <x:f>IF(NOT(ISNUMBER(B12)),"Enter amount",IF(OR(B12&lt;0,ROUND(B12,2)&lt;&gt;B12),"Check amount","Ready"))</x:f>
        <x:v>Ready</x:v>
      </x:c>
      <x:c r="D12" s="2"/>
      <x:c r="E12" s="2"/>
    </x:row>
    <x:row r="13" ht="25" customHeight="1">
      <x:c r="A13" s="2" t="str">
        <x:v>Other</x:v>
      </x:c>
      <x:c r="B13" s="15" t="n">
        <x:v>0</x:v>
      </x:c>
      <x:c r="C13" s="2" t="str">
        <x:f>IF(NOT(ISNUMBER(B13)),"Enter amount",IF(OR(B13&lt;0,ROUND(B13,2)&lt;&gt;B13),"Check amount","Ready"))</x:f>
        <x:v>Ready</x:v>
      </x:c>
      <x:c r="D13" s="2"/>
      <x:c r="E13" s="2"/>
    </x:row>
    <x:row r="14" ht="25" customHeight="1">
      <x:c r="A14" s="2" t="str">
        <x:v>Recorded net payments</x:v>
      </x:c>
      <x:c r="B14" s="18" t="n">
        <x:f>IF(COUNTIFS(C11:C13,"Ready")=3,SUM(B11:B13),"Complete payments")</x:f>
        <x:v>132</x:v>
      </x:c>
      <x:c r="C14" s="2"/>
      <x:c r="D14" s="2"/>
      <x:c r="E14" s="2"/>
    </x:row>
    <x:row r="15" ht="25" customHeight="1">
      <x:c r="A15" s="2"/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  <x:row r="17" ht="25" customHeight="1">
      <x:c r="A17" s="2"/>
      <x:c r="B17" s="2"/>
      <x:c r="C17" s="2"/>
      <x:c r="D17" s="2"/>
      <x:c r="E17" s="2"/>
    </x:row>
    <x:row r="18" ht="44" customHeight="1">
      <x:c r="A18" s="11" t="str">
        <x:v>Direct cost</x:v>
      </x:c>
      <x:c r="B18" s="11" t="str">
        <x:v>Total amount</x:v>
      </x:c>
      <x:c r="C18" s="11" t="str">
        <x:v>Paid from cash</x:v>
      </x:c>
      <x:c r="D18" s="11" t="str">
        <x:v>Input status</x:v>
      </x:c>
      <x:c r="E18" s="2"/>
    </x:row>
    <x:row r="19" ht="25" customHeight="1">
      <x:c r="A19" s="5" t="str">
        <x:v>Stall fee</x:v>
      </x:c>
      <x:c r="B19" s="15" t="n">
        <x:v>25</x:v>
      </x:c>
      <x:c r="C19" s="15" t="n">
        <x:v>0</x:v>
      </x:c>
      <x:c r="D19" s="2" t="str">
        <x:f>IF(COUNTA(A19:C19)=0,"",IF(OR(A19="",COUNT(B19:C19)&lt;&gt;2),"Check missing input",IF(OR(B19&lt;0,C19&lt;0,C19&gt;B19,ROUND(B19,2)&lt;&gt;B19,ROUND(C19,2)&lt;&gt;C19),"Check amounts","Ready")))</x:f>
        <x:v>Ready</x:v>
      </x:c>
      <x:c r="E19" s="2"/>
    </x:row>
    <x:row r="20" ht="25" customHeight="1">
      <x:c r="A20" s="5" t="str">
        <x:v>Travel</x:v>
      </x:c>
      <x:c r="B20" s="15" t="n">
        <x:v>10</x:v>
      </x:c>
      <x:c r="C20" s="15" t="n">
        <x:v>10</x:v>
      </x:c>
      <x:c r="D20" s="2" t="str">
        <x:f>IF(COUNTA(A20:C20)=0,"",IF(OR(A20="",COUNT(B20:C20)&lt;&gt;2),"Check missing input",IF(OR(B20&lt;0,C20&lt;0,C20&gt;B20,ROUND(B20,2)&lt;&gt;B20,ROUND(C20,2)&lt;&gt;C20),"Check amounts","Ready")))</x:f>
        <x:v>Ready</x:v>
      </x:c>
      <x:c r="E20" s="2"/>
    </x:row>
    <x:row r="21" ht="25" customHeight="1">
      <x:c r="A21" s="5" t="str">
        <x:v>Packaging</x:v>
      </x:c>
      <x:c r="B21" s="15" t="n">
        <x:v>10</x:v>
      </x:c>
      <x:c r="C21" s="15" t="n">
        <x:v>10</x:v>
      </x:c>
      <x:c r="D21" s="2" t="str">
        <x:f>IF(COUNTA(A21:C21)=0,"",IF(OR(A21="",COUNT(B21:C21)&lt;&gt;2),"Check missing input",IF(OR(B21&lt;0,C21&lt;0,C21&gt;B21,ROUND(B21,2)&lt;&gt;B21,ROUND(C21,2)&lt;&gt;C21),"Check amounts","Ready")))</x:f>
        <x:v>Ready</x:v>
      </x:c>
      <x:c r="E21" s="2"/>
    </x:row>
    <x:row r="22" ht="25" customHeight="1">
      <x:c r="A22" s="5"/>
      <x:c r="B22" s="15"/>
      <x:c r="C22" s="15"/>
      <x:c r="D22" s="2" t="str">
        <x:f>IF(COUNTA(A22:C22)=0,"",IF(OR(A22="",COUNT(B22:C22)&lt;&gt;2),"Check missing input",IF(OR(B22&lt;0,C22&lt;0,C22&gt;B22,ROUND(B22,2)&lt;&gt;B22,ROUND(C22,2)&lt;&gt;C22),"Check amounts","Ready")))</x:f>
      </x:c>
      <x:c r="E22" s="2"/>
    </x:row>
    <x:row r="23" ht="25" customHeight="1">
      <x:c r="A23" s="5"/>
      <x:c r="B23" s="15"/>
      <x:c r="C23" s="15"/>
      <x:c r="D23" s="2" t="str">
        <x:f>IF(COUNTA(A23:C23)=0,"",IF(OR(A23="",COUNT(B23:C23)&lt;&gt;2),"Check missing input",IF(OR(B23&lt;0,C23&lt;0,C23&gt;B23,ROUND(B23,2)&lt;&gt;B23,ROUND(C23,2)&lt;&gt;C23),"Check amounts","Ready")))</x:f>
      </x:c>
      <x:c r="E23" s="2"/>
    </x:row>
    <x:row r="24" ht="25" customHeight="1">
      <x:c r="A24" s="5"/>
      <x:c r="B24" s="15"/>
      <x:c r="C24" s="15"/>
      <x:c r="D24" s="2" t="str">
        <x:f>IF(COUNTA(A24:C24)=0,"",IF(OR(A24="",COUNT(B24:C24)&lt;&gt;2),"Check missing input",IF(OR(B24&lt;0,C24&lt;0,C24&gt;B24,ROUND(B24,2)&lt;&gt;B24,ROUND(C24,2)&lt;&gt;C24),"Check amounts","Ready")))</x:f>
      </x:c>
      <x:c r="E24" s="2"/>
    </x:row>
    <x:row r="25" ht="25" customHeight="1">
      <x:c r="A25" s="5"/>
      <x:c r="B25" s="15"/>
      <x:c r="C25" s="15"/>
      <x:c r="D25" s="2" t="str">
        <x:f>IF(COUNTA(A25:C25)=0,"",IF(OR(A25="",COUNT(B25:C25)&lt;&gt;2),"Check missing input",IF(OR(B25&lt;0,C25&lt;0,C25&gt;B25,ROUND(B25,2)&lt;&gt;B25,ROUND(C25,2)&lt;&gt;C25),"Check amounts","Ready")))</x:f>
      </x:c>
      <x:c r="E25" s="2"/>
    </x:row>
    <x:row r="26" ht="25" customHeight="1">
      <x:c r="A26" s="5"/>
      <x:c r="B26" s="15"/>
      <x:c r="C26" s="15"/>
      <x:c r="D26" s="2" t="str">
        <x:f>IF(COUNTA(A26:C26)=0,"",IF(OR(A26="",COUNT(B26:C26)&lt;&gt;2),"Check missing input",IF(OR(B26&lt;0,C26&lt;0,C26&gt;B26,ROUND(B26,2)&lt;&gt;B26,ROUND(C26,2)&lt;&gt;C26),"Check amounts","Ready")))</x:f>
      </x:c>
      <x:c r="E26" s="2"/>
    </x:row>
    <x:row r="27" ht="25" customHeight="1">
      <x:c r="A27" s="5"/>
      <x:c r="B27" s="15"/>
      <x:c r="C27" s="15"/>
      <x:c r="D27" s="2" t="str">
        <x:f>IF(COUNTA(A27:C27)=0,"",IF(OR(A27="",COUNT(B27:C27)&lt;&gt;2),"Check missing input",IF(OR(B27&lt;0,C27&lt;0,C27&gt;B27,ROUND(B27,2)&lt;&gt;B27,ROUND(C27,2)&lt;&gt;C27),"Check amounts","Ready")))</x:f>
      </x:c>
      <x:c r="E27" s="2"/>
    </x:row>
    <x:row r="28" ht="25" customHeight="1">
      <x:c r="A28" s="5"/>
      <x:c r="B28" s="15"/>
      <x:c r="C28" s="15"/>
      <x:c r="D28" s="2" t="str">
        <x:f>IF(COUNTA(A28:C28)=0,"",IF(OR(A28="",COUNT(B28:C28)&lt;&gt;2),"Check missing input",IF(OR(B28&lt;0,C28&lt;0,C28&gt;B28,ROUND(B28,2)&lt;&gt;B28,ROUND(C28,2)&lt;&gt;C28),"Check amounts","Ready")))</x:f>
      </x:c>
      <x:c r="E28" s="2"/>
    </x:row>
    <x:row r="29" ht="25" customHeight="1">
      <x:c r="A29" s="2"/>
      <x:c r="B29" s="2"/>
      <x:c r="C29" s="2"/>
      <x:c r="D29" s="2"/>
      <x:c r="E29" s="2"/>
    </x:row>
    <x:row r="30" ht="25" customHeight="1">
      <x:c r="A30" s="2" t="str">
        <x:v>Total direct costs</x:v>
      </x:c>
      <x:c r="B30" s="18" t="n">
        <x:f>IF(COUNTIFS(D19:D28,"Check missing input")+COUNTIFS(D19:D28,"Check amounts")&gt;0,"Check cost inputs",SUM(B19:B28))</x:f>
        <x:v>45</x:v>
      </x:c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</x:sheetData>
  <x:conditionalFormatting sqref="C11:C13">
    <x:cfRule type="containsText" dxfId="2" priority="1" operator="containsText" text="Check"/>
  </x:conditionalFormatting>
  <x:conditionalFormatting sqref="D19:D28">
    <x:cfRule type="containsText" dxfId="3" priority="2" operator="containsText" text="Check"/>
  </x:conditionalFormatting>
  <x:pageMargins left="0.7" right="0.7" top="0.75" bottom="0.75" header="0.3" footer="0.3"/>
</x:worksheet>
</file>